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6340"/>
  </bookViews>
  <sheets>
    <sheet name="Staff section for Cheryl" sheetId="1" r:id="rId1"/>
    <sheet name="Rates for Cheryl" sheetId="2" r:id="rId2"/>
  </sheets>
  <externalReferences>
    <externalReference r:id="rId3"/>
  </externalReferences>
  <definedNames>
    <definedName name="Bud_Yr">'[1]Top Sheet'!$C$2</definedName>
    <definedName name="dddd" localSheetId="0">#REF!</definedName>
    <definedName name="dddd">#REF!</definedName>
    <definedName name="_xlnm.Print_Titles" localSheetId="0">'Staff section for Cheryl'!$2:$4</definedName>
  </definedNames>
  <calcPr calcId="144525"/>
</workbook>
</file>

<file path=xl/calcChain.xml><?xml version="1.0" encoding="utf-8"?>
<calcChain xmlns="http://schemas.openxmlformats.org/spreadsheetml/2006/main">
  <c r="D8" i="2" l="1"/>
  <c r="C8" i="2"/>
  <c r="D7" i="2"/>
  <c r="C7" i="2"/>
  <c r="D6" i="2"/>
  <c r="C6" i="2"/>
  <c r="D5" i="2"/>
  <c r="C5" i="2"/>
</calcChain>
</file>

<file path=xl/sharedStrings.xml><?xml version="1.0" encoding="utf-8"?>
<sst xmlns="http://schemas.openxmlformats.org/spreadsheetml/2006/main" count="77" uniqueCount="66">
  <si>
    <t>Lutheran Church of the Resurrection</t>
  </si>
  <si>
    <t>Full Year</t>
  </si>
  <si>
    <t>2025 Budget</t>
  </si>
  <si>
    <t>2024 Budget</t>
  </si>
  <si>
    <t>STAFF</t>
  </si>
  <si>
    <t>Co-Pastor (John)</t>
  </si>
  <si>
    <t>Start 9/9/2023</t>
  </si>
  <si>
    <t>Salary and Housing</t>
  </si>
  <si>
    <t>Travel Allowance</t>
  </si>
  <si>
    <t>SECA Ch Portion (FICA Tax:  7.65%)</t>
  </si>
  <si>
    <t>Pension</t>
  </si>
  <si>
    <t>Other Insurance</t>
  </si>
  <si>
    <t>Business Expenses</t>
  </si>
  <si>
    <t>Pastor Healthcare Premium</t>
  </si>
  <si>
    <t>Continuing Education</t>
  </si>
  <si>
    <t>Total Senior Pastor</t>
  </si>
  <si>
    <t>Co-Pastor (Ryan)</t>
  </si>
  <si>
    <t>Start 9/5/2024</t>
  </si>
  <si>
    <t>FICA Tax:  7.65%</t>
  </si>
  <si>
    <t>Total Assoc. Pastor</t>
  </si>
  <si>
    <t>Total Youth Ministry Staff</t>
  </si>
  <si>
    <t>Music Staff</t>
  </si>
  <si>
    <t>Director of Traditional Worship</t>
  </si>
  <si>
    <t>Director of Contemporary Worship</t>
  </si>
  <si>
    <t>Organist - subs</t>
  </si>
  <si>
    <t>Revelation Band</t>
  </si>
  <si>
    <t>Budget:  12 months including substitutes (52 weeks)</t>
  </si>
  <si>
    <t>Other Musicians</t>
  </si>
  <si>
    <t>Budget:  Flutist, Bell Choir lead (no Summer special musicans)</t>
  </si>
  <si>
    <t>Total Music Staff</t>
  </si>
  <si>
    <t>Other Staff</t>
  </si>
  <si>
    <t>Office Administrator</t>
  </si>
  <si>
    <t>Custodians</t>
  </si>
  <si>
    <t>Slightly more hours in case it is needed:  Glenn/Mark = 1, Rebecca</t>
  </si>
  <si>
    <t>Staff Development</t>
  </si>
  <si>
    <t>Needed training</t>
  </si>
  <si>
    <t>Staff Contingency</t>
  </si>
  <si>
    <t>Staff Christmas Gifts</t>
  </si>
  <si>
    <t>Church - FICA/MED</t>
  </si>
  <si>
    <t>One month Lag</t>
  </si>
  <si>
    <t>Workers Compensation</t>
  </si>
  <si>
    <t>Supply Pastor Expenses</t>
  </si>
  <si>
    <t>2025 Budget:  2 sundays per John  2024 Budget:  6 sundays includes mileage ($275/Sunday)</t>
  </si>
  <si>
    <t>Total Other Staff</t>
  </si>
  <si>
    <t>TOTAL STAFF</t>
  </si>
  <si>
    <t>Pay Rates for 2025</t>
  </si>
  <si>
    <t>Salary Positions (non music)</t>
  </si>
  <si>
    <r>
      <t xml:space="preserve">Pastor:  </t>
    </r>
    <r>
      <rPr>
        <sz val="12"/>
        <color theme="1"/>
        <rFont val="Arial"/>
        <family val="2"/>
      </rPr>
      <t>Salary, Housing and FICA</t>
    </r>
  </si>
  <si>
    <t xml:space="preserve">              Pension</t>
  </si>
  <si>
    <r>
      <t xml:space="preserve">Assoc. Pastor:  </t>
    </r>
    <r>
      <rPr>
        <sz val="12"/>
        <color theme="1"/>
        <rFont val="Arial"/>
        <family val="2"/>
      </rPr>
      <t>Salary, Housing and FICA</t>
    </r>
  </si>
  <si>
    <t>Non Salary Positions:</t>
  </si>
  <si>
    <t>Per Hour Rate</t>
  </si>
  <si>
    <t>Parish/Finance Secretary (40 hrs/week)</t>
  </si>
  <si>
    <t>Lead Custodian - Glenn Napier (20 hrs/week)</t>
  </si>
  <si>
    <t>Custodian - Marc Henkel (as needed)</t>
  </si>
  <si>
    <t>Housekeeping - Rebecca (20 hrs/week)</t>
  </si>
  <si>
    <t>Custodian - Added Support (15 hrs/week)</t>
  </si>
  <si>
    <t>MUSIC:</t>
  </si>
  <si>
    <t>Position</t>
  </si>
  <si>
    <t>NOTES</t>
  </si>
  <si>
    <t>This is for preparing the music and does not include practice or playing at services for Revelation Band.  This salary also includes the work the Youth Choir Assistant role.</t>
  </si>
  <si>
    <t>Total annually</t>
  </si>
  <si>
    <t>Musicians (Each band member - Revelation band, other bands, summer musicians, flutist)</t>
  </si>
  <si>
    <t xml:space="preserve">    Pay per Service (per person)</t>
  </si>
  <si>
    <t>Per service performed</t>
  </si>
  <si>
    <t>2025 Budget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</si>
</sst>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37" fontId="0" fillId="0" borderId="0" xfId="1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0" fontId="3" fillId="0" borderId="0" xfId="2" applyNumberFormat="1" applyFont="1" applyAlignment="1">
      <alignment horizontal="left" vertical="center"/>
    </xf>
    <xf numFmtId="0" fontId="0" fillId="0" borderId="0" xfId="2" applyNumberFormat="1" applyFont="1" applyAlignment="1">
      <alignment horizontal="left" vertical="center"/>
    </xf>
    <xf numFmtId="0" fontId="0" fillId="0" borderId="0" xfId="2" applyNumberFormat="1" applyFont="1" applyFill="1" applyAlignment="1">
      <alignment horizontal="left" vertical="center"/>
    </xf>
    <xf numFmtId="1" fontId="3" fillId="2" borderId="1" xfId="2" applyNumberFormat="1" applyFont="1" applyFill="1" applyBorder="1" applyAlignment="1">
      <alignment horizontal="center" vertical="center"/>
    </xf>
    <xf numFmtId="1" fontId="3" fillId="2" borderId="2" xfId="2" applyNumberFormat="1" applyFont="1" applyFill="1" applyBorder="1" applyAlignment="1">
      <alignment horizontal="center" vertical="center"/>
    </xf>
    <xf numFmtId="0" fontId="5" fillId="2" borderId="0" xfId="2" applyNumberFormat="1" applyFont="1" applyFill="1" applyBorder="1" applyAlignment="1">
      <alignment horizontal="left" vertical="center"/>
    </xf>
    <xf numFmtId="164" fontId="5" fillId="0" borderId="3" xfId="2" applyNumberFormat="1" applyFont="1" applyBorder="1" applyAlignment="1">
      <alignment horizontal="center" vertical="center" wrapText="1"/>
    </xf>
    <xf numFmtId="164" fontId="5" fillId="0" borderId="4" xfId="2" applyNumberFormat="1" applyFont="1" applyBorder="1" applyAlignment="1">
      <alignment horizontal="center" vertical="center" wrapText="1"/>
    </xf>
    <xf numFmtId="0" fontId="3" fillId="0" borderId="0" xfId="2" applyNumberFormat="1" applyFont="1" applyBorder="1" applyAlignment="1">
      <alignment horizontal="left" vertical="center" wrapText="1"/>
    </xf>
    <xf numFmtId="37" fontId="3" fillId="0" borderId="0" xfId="1" applyNumberFormat="1" applyFont="1" applyAlignment="1">
      <alignment horizontal="center" vertical="center"/>
    </xf>
    <xf numFmtId="0" fontId="3" fillId="0" borderId="0" xfId="2" applyNumberFormat="1" applyFont="1" applyFill="1" applyAlignment="1">
      <alignment horizontal="left" vertical="center"/>
    </xf>
    <xf numFmtId="164" fontId="5" fillId="0" borderId="5" xfId="2" applyNumberFormat="1" applyFont="1" applyBorder="1" applyAlignment="1">
      <alignment horizontal="center" vertical="center" wrapText="1"/>
    </xf>
    <xf numFmtId="164" fontId="5" fillId="0" borderId="6" xfId="2" applyNumberFormat="1" applyFont="1" applyBorder="1" applyAlignment="1">
      <alignment horizontal="center" vertical="center" wrapText="1"/>
    </xf>
    <xf numFmtId="0" fontId="3" fillId="0" borderId="7" xfId="2" applyNumberFormat="1" applyFont="1" applyBorder="1" applyAlignment="1">
      <alignment horizontal="left" vertical="center" wrapText="1"/>
    </xf>
    <xf numFmtId="164" fontId="3" fillId="0" borderId="0" xfId="2" applyNumberFormat="1" applyFont="1" applyAlignment="1">
      <alignment vertical="center"/>
    </xf>
    <xf numFmtId="0" fontId="6" fillId="0" borderId="0" xfId="2" applyNumberFormat="1" applyFont="1" applyAlignment="1">
      <alignment horizontal="left" vertical="center"/>
    </xf>
    <xf numFmtId="0" fontId="3" fillId="0" borderId="0" xfId="2" applyNumberFormat="1" applyFont="1" applyAlignment="1">
      <alignment horizontal="left" vertical="top"/>
    </xf>
    <xf numFmtId="0" fontId="0" fillId="0" borderId="0" xfId="2" applyNumberFormat="1" applyFont="1" applyFill="1" applyAlignment="1">
      <alignment horizontal="left" wrapText="1"/>
    </xf>
    <xf numFmtId="0" fontId="0" fillId="0" borderId="0" xfId="2" applyNumberFormat="1" applyFont="1" applyBorder="1" applyAlignment="1">
      <alignment horizontal="left" vertical="center"/>
    </xf>
    <xf numFmtId="0" fontId="0" fillId="0" borderId="0" xfId="2" applyNumberFormat="1" applyFont="1" applyFill="1" applyBorder="1" applyAlignment="1">
      <alignment horizontal="left" vertical="center"/>
    </xf>
    <xf numFmtId="164" fontId="7" fillId="0" borderId="0" xfId="2" applyNumberFormat="1" applyFont="1" applyFill="1" applyBorder="1" applyAlignment="1">
      <alignment vertical="center"/>
    </xf>
    <xf numFmtId="0" fontId="0" fillId="0" borderId="0" xfId="3" applyNumberFormat="1" applyFont="1" applyBorder="1" applyAlignment="1">
      <alignment horizontal="left" vertical="center"/>
    </xf>
    <xf numFmtId="0" fontId="0" fillId="0" borderId="8" xfId="2" applyNumberFormat="1" applyFont="1" applyBorder="1" applyAlignment="1">
      <alignment horizontal="left" vertical="center"/>
    </xf>
    <xf numFmtId="0" fontId="0" fillId="0" borderId="8" xfId="2" applyNumberFormat="1" applyFont="1" applyFill="1" applyBorder="1" applyAlignment="1">
      <alignment horizontal="left" vertical="center"/>
    </xf>
    <xf numFmtId="164" fontId="7" fillId="0" borderId="8" xfId="2" applyNumberFormat="1" applyFont="1" applyFill="1" applyBorder="1" applyAlignment="1">
      <alignment vertical="center"/>
    </xf>
    <xf numFmtId="0" fontId="0" fillId="0" borderId="8" xfId="3" applyNumberFormat="1" applyFont="1" applyBorder="1" applyAlignment="1">
      <alignment horizontal="left" vertical="center"/>
    </xf>
    <xf numFmtId="0" fontId="0" fillId="0" borderId="8" xfId="1" applyNumberFormat="1" applyFont="1" applyBorder="1" applyAlignment="1">
      <alignment horizontal="left" vertical="center"/>
    </xf>
    <xf numFmtId="0" fontId="0" fillId="0" borderId="9" xfId="2" applyNumberFormat="1" applyFont="1" applyBorder="1" applyAlignment="1">
      <alignment horizontal="left" vertical="center"/>
    </xf>
    <xf numFmtId="0" fontId="0" fillId="0" borderId="9" xfId="2" applyNumberFormat="1" applyFont="1" applyFill="1" applyBorder="1" applyAlignment="1">
      <alignment horizontal="left" vertical="center"/>
    </xf>
    <xf numFmtId="164" fontId="7" fillId="0" borderId="9" xfId="2" applyNumberFormat="1" applyFont="1" applyFill="1" applyBorder="1" applyAlignment="1">
      <alignment vertical="center"/>
    </xf>
    <xf numFmtId="0" fontId="0" fillId="0" borderId="9" xfId="3" applyNumberFormat="1" applyFont="1" applyBorder="1" applyAlignment="1">
      <alignment horizontal="left" vertical="center"/>
    </xf>
    <xf numFmtId="0" fontId="3" fillId="3" borderId="0" xfId="2" applyNumberFormat="1" applyFont="1" applyFill="1" applyAlignment="1">
      <alignment horizontal="left" vertical="center"/>
    </xf>
    <xf numFmtId="164" fontId="3" fillId="3" borderId="0" xfId="2" applyNumberFormat="1" applyFont="1" applyFill="1" applyAlignment="1">
      <alignment vertical="center"/>
    </xf>
    <xf numFmtId="0" fontId="3" fillId="3" borderId="0" xfId="3" applyNumberFormat="1" applyFont="1" applyFill="1" applyAlignment="1">
      <alignment horizontal="left" vertical="center"/>
    </xf>
    <xf numFmtId="0" fontId="3" fillId="0" borderId="0" xfId="2" applyNumberFormat="1" applyFont="1" applyAlignment="1">
      <alignment horizontal="left"/>
    </xf>
    <xf numFmtId="0" fontId="0" fillId="0" borderId="0" xfId="2" applyNumberFormat="1" applyFont="1" applyFill="1" applyAlignment="1">
      <alignment horizontal="left"/>
    </xf>
    <xf numFmtId="0" fontId="0" fillId="0" borderId="10" xfId="2" applyNumberFormat="1" applyFont="1" applyBorder="1" applyAlignment="1">
      <alignment horizontal="left" vertical="center"/>
    </xf>
    <xf numFmtId="0" fontId="0" fillId="0" borderId="10" xfId="2" applyNumberFormat="1" applyFont="1" applyFill="1" applyBorder="1" applyAlignment="1">
      <alignment horizontal="left" vertical="center"/>
    </xf>
    <xf numFmtId="164" fontId="1" fillId="0" borderId="10" xfId="2" applyNumberFormat="1" applyFont="1" applyFill="1" applyBorder="1" applyAlignment="1">
      <alignment vertical="center"/>
    </xf>
    <xf numFmtId="164" fontId="8" fillId="0" borderId="10" xfId="2" applyNumberFormat="1" applyFont="1" applyFill="1" applyBorder="1" applyAlignment="1">
      <alignment vertical="center"/>
    </xf>
    <xf numFmtId="0" fontId="0" fillId="0" borderId="10" xfId="3" applyNumberFormat="1" applyFont="1" applyBorder="1" applyAlignment="1">
      <alignment horizontal="left" vertical="center"/>
    </xf>
    <xf numFmtId="164" fontId="1" fillId="0" borderId="8" xfId="2" applyNumberFormat="1" applyFont="1" applyFill="1" applyBorder="1" applyAlignment="1">
      <alignment vertical="center"/>
    </xf>
    <xf numFmtId="37" fontId="0" fillId="0" borderId="0" xfId="1" applyNumberFormat="1" applyFont="1" applyFill="1" applyAlignment="1">
      <alignment horizontal="center" vertical="center"/>
    </xf>
    <xf numFmtId="164" fontId="8" fillId="0" borderId="0" xfId="2" applyNumberFormat="1" applyFont="1" applyFill="1" applyBorder="1" applyAlignment="1">
      <alignment vertical="center"/>
    </xf>
    <xf numFmtId="0" fontId="3" fillId="0" borderId="0" xfId="3" applyNumberFormat="1" applyFont="1" applyFill="1" applyAlignment="1">
      <alignment horizontal="left" vertical="center"/>
    </xf>
    <xf numFmtId="164" fontId="0" fillId="0" borderId="0" xfId="2" applyNumberFormat="1" applyFont="1" applyFill="1" applyAlignment="1">
      <alignment vertical="center"/>
    </xf>
    <xf numFmtId="164" fontId="3" fillId="0" borderId="0" xfId="2" applyNumberFormat="1" applyFont="1" applyFill="1" applyAlignment="1">
      <alignment vertical="center"/>
    </xf>
    <xf numFmtId="44" fontId="0" fillId="0" borderId="0" xfId="2" applyNumberFormat="1" applyFont="1" applyAlignment="1">
      <alignment vertical="center"/>
    </xf>
    <xf numFmtId="164" fontId="8" fillId="0" borderId="1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164" fontId="7" fillId="0" borderId="10" xfId="2" applyNumberFormat="1" applyFont="1" applyBorder="1" applyAlignment="1">
      <alignment vertical="center"/>
    </xf>
    <xf numFmtId="0" fontId="0" fillId="0" borderId="8" xfId="2" applyNumberFormat="1" applyFont="1" applyBorder="1" applyAlignment="1">
      <alignment horizontal="left" vertical="center" wrapText="1"/>
    </xf>
    <xf numFmtId="13" fontId="0" fillId="0" borderId="0" xfId="2" applyNumberFormat="1" applyFont="1" applyAlignment="1">
      <alignment vertical="center"/>
    </xf>
    <xf numFmtId="164" fontId="0" fillId="0" borderId="0" xfId="2" applyNumberFormat="1" applyFont="1" applyBorder="1" applyAlignment="1">
      <alignment vertical="center"/>
    </xf>
    <xf numFmtId="164" fontId="8" fillId="0" borderId="8" xfId="2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2" fillId="0" borderId="10" xfId="3" applyNumberFormat="1" applyFont="1" applyBorder="1" applyAlignment="1">
      <alignment horizontal="left" vertical="center"/>
    </xf>
    <xf numFmtId="164" fontId="8" fillId="0" borderId="0" xfId="2" applyNumberFormat="1" applyFont="1" applyFill="1" applyAlignment="1">
      <alignment vertical="center"/>
    </xf>
    <xf numFmtId="164" fontId="8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vertical="center"/>
    </xf>
    <xf numFmtId="5" fontId="13" fillId="0" borderId="15" xfId="2" applyNumberFormat="1" applyFont="1" applyFill="1" applyBorder="1" applyAlignment="1">
      <alignment horizontal="center" vertical="center"/>
    </xf>
    <xf numFmtId="43" fontId="10" fillId="0" borderId="15" xfId="1" applyFont="1" applyFill="1" applyBorder="1" applyAlignment="1">
      <alignment horizontal="left" vertical="center" wrapText="1"/>
    </xf>
    <xf numFmtId="43" fontId="10" fillId="0" borderId="16" xfId="1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vertical="center"/>
    </xf>
    <xf numFmtId="5" fontId="13" fillId="0" borderId="18" xfId="2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7" fontId="10" fillId="0" borderId="21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/>
    </xf>
    <xf numFmtId="7" fontId="10" fillId="0" borderId="1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4" borderId="11" xfId="0" applyFont="1" applyFill="1" applyBorder="1" applyAlignment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5" fontId="13" fillId="0" borderId="12" xfId="2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5" fontId="14" fillId="0" borderId="0" xfId="2" applyNumberFormat="1" applyFont="1" applyFill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vertical="center"/>
    </xf>
    <xf numFmtId="5" fontId="15" fillId="0" borderId="18" xfId="2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Budget/2025%20Budget%20proposal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Tech Budget"/>
      <sheetName val="Year End Overage"/>
      <sheetName val="Year End tasks"/>
      <sheetName val="John"/>
      <sheetName val="John - Housing"/>
      <sheetName val="Ryan"/>
      <sheetName val="Ryan - Housing"/>
      <sheetName val="Ryan G - First Pay"/>
      <sheetName val="Band and Other Music"/>
      <sheetName val="Income Pacing"/>
      <sheetName val="Staff section for Cheryl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/>
      <sheetData sheetId="2"/>
      <sheetData sheetId="3">
        <row r="69">
          <cell r="Q69">
            <v>76164</v>
          </cell>
        </row>
        <row r="71">
          <cell r="Q71">
            <v>6214</v>
          </cell>
        </row>
        <row r="72">
          <cell r="Q72">
            <v>8744</v>
          </cell>
        </row>
        <row r="79">
          <cell r="Q79">
            <v>73310</v>
          </cell>
        </row>
        <row r="81">
          <cell r="Q81">
            <v>5834</v>
          </cell>
        </row>
        <row r="82">
          <cell r="Q82">
            <v>8210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7">
          <cell r="E37">
            <v>0.16</v>
          </cell>
        </row>
      </sheetData>
      <sheetData sheetId="21"/>
      <sheetData sheetId="22"/>
      <sheetData sheetId="23"/>
      <sheetData sheetId="25"/>
      <sheetData sheetId="26"/>
      <sheetData sheetId="27"/>
      <sheetData sheetId="28"/>
      <sheetData sheetId="29"/>
      <sheetData sheetId="30">
        <row r="39">
          <cell r="Q39">
            <v>0.22500000000000001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3"/>
  <sheetViews>
    <sheetView showGridLines="0" tabSelected="1" topLeftCell="B3" workbookViewId="0">
      <pane xSplit="3" ySplit="2" topLeftCell="E5" activePane="bottomRight" state="frozen"/>
      <selection activeCell="D7" sqref="D7:E7"/>
      <selection pane="topRight" activeCell="D7" sqref="D7:E7"/>
      <selection pane="bottomLeft" activeCell="D7" sqref="D7:E7"/>
      <selection pane="bottomRight" activeCell="B3" sqref="B3"/>
    </sheetView>
  </sheetViews>
  <sheetFormatPr defaultColWidth="9.08984375" defaultRowHeight="14.5" x14ac:dyDescent="0.35"/>
  <cols>
    <col min="1" max="1" width="4.453125" style="1" hidden="1" customWidth="1"/>
    <col min="2" max="2" width="4.36328125" style="4" customWidth="1"/>
    <col min="3" max="3" width="10.7265625" style="5" customWidth="1"/>
    <col min="4" max="4" width="20.7265625" style="6" customWidth="1"/>
    <col min="5" max="6" width="11.08984375" style="3" customWidth="1"/>
    <col min="7" max="7" width="66.26953125" style="5" customWidth="1"/>
    <col min="8" max="8" width="8.6328125" style="3" customWidth="1"/>
    <col min="9" max="16384" width="9.08984375" style="3"/>
  </cols>
  <sheetData>
    <row r="1" spans="1:8" ht="41.25" customHeight="1" x14ac:dyDescent="0.35">
      <c r="B1" s="2" t="s">
        <v>0</v>
      </c>
      <c r="C1" s="2"/>
      <c r="D1" s="2"/>
      <c r="E1" s="2"/>
      <c r="F1" s="2"/>
      <c r="G1" s="2"/>
    </row>
    <row r="2" spans="1:8" ht="23.25" customHeight="1" x14ac:dyDescent="0.35">
      <c r="E2" s="7" t="s">
        <v>1</v>
      </c>
      <c r="F2" s="8"/>
      <c r="G2" s="9"/>
    </row>
    <row r="3" spans="1:8" ht="27.65" customHeight="1" x14ac:dyDescent="0.35">
      <c r="E3" s="10" t="s">
        <v>2</v>
      </c>
      <c r="F3" s="11" t="s">
        <v>3</v>
      </c>
      <c r="G3" s="12"/>
    </row>
    <row r="4" spans="1:8" s="18" customFormat="1" x14ac:dyDescent="0.35">
      <c r="A4" s="13"/>
      <c r="B4" s="4"/>
      <c r="C4" s="4"/>
      <c r="D4" s="14"/>
      <c r="E4" s="15"/>
      <c r="F4" s="16"/>
      <c r="G4" s="17" t="s">
        <v>65</v>
      </c>
    </row>
    <row r="5" spans="1:8" ht="17" customHeight="1" x14ac:dyDescent="0.35">
      <c r="A5" s="1">
        <v>79</v>
      </c>
      <c r="B5" s="19" t="s">
        <v>4</v>
      </c>
    </row>
    <row r="6" spans="1:8" ht="13.5" customHeight="1" x14ac:dyDescent="0.35">
      <c r="A6" s="1">
        <v>80</v>
      </c>
      <c r="B6" s="20" t="s">
        <v>5</v>
      </c>
      <c r="D6" s="21" t="s">
        <v>6</v>
      </c>
    </row>
    <row r="7" spans="1:8" ht="13.5" customHeight="1" x14ac:dyDescent="0.35">
      <c r="C7" s="22" t="s">
        <v>7</v>
      </c>
      <c r="D7" s="23"/>
      <c r="E7" s="24">
        <v>76164</v>
      </c>
      <c r="F7" s="24">
        <v>73310</v>
      </c>
      <c r="G7" s="25"/>
    </row>
    <row r="8" spans="1:8" ht="13.5" customHeight="1" x14ac:dyDescent="0.35">
      <c r="A8" s="1">
        <v>82</v>
      </c>
      <c r="C8" s="26" t="s">
        <v>8</v>
      </c>
      <c r="D8" s="27"/>
      <c r="E8" s="28">
        <v>1500</v>
      </c>
      <c r="F8" s="28">
        <v>1500</v>
      </c>
      <c r="G8" s="29"/>
    </row>
    <row r="9" spans="1:8" ht="13.5" customHeight="1" x14ac:dyDescent="0.35">
      <c r="C9" s="26" t="s">
        <v>9</v>
      </c>
      <c r="D9" s="27"/>
      <c r="E9" s="28">
        <v>6214</v>
      </c>
      <c r="F9" s="28">
        <v>5836</v>
      </c>
      <c r="G9" s="29"/>
    </row>
    <row r="10" spans="1:8" ht="13.5" customHeight="1" x14ac:dyDescent="0.35">
      <c r="C10" s="26" t="s">
        <v>10</v>
      </c>
      <c r="D10" s="27"/>
      <c r="E10" s="28">
        <v>8744</v>
      </c>
      <c r="F10" s="28">
        <v>8212</v>
      </c>
      <c r="G10" s="29"/>
      <c r="H10" s="18"/>
    </row>
    <row r="11" spans="1:8" ht="13.5" customHeight="1" x14ac:dyDescent="0.35">
      <c r="A11" s="1">
        <v>83</v>
      </c>
      <c r="C11" s="26" t="s">
        <v>11</v>
      </c>
      <c r="D11" s="27"/>
      <c r="E11" s="28">
        <v>1490</v>
      </c>
      <c r="F11" s="28">
        <v>1399</v>
      </c>
      <c r="G11" s="29"/>
    </row>
    <row r="12" spans="1:8" ht="13.5" customHeight="1" x14ac:dyDescent="0.35">
      <c r="C12" s="26" t="s">
        <v>12</v>
      </c>
      <c r="D12" s="27"/>
      <c r="E12" s="28">
        <v>600</v>
      </c>
      <c r="F12" s="28">
        <v>600</v>
      </c>
      <c r="G12" s="29"/>
    </row>
    <row r="13" spans="1:8" ht="13.5" customHeight="1" x14ac:dyDescent="0.35">
      <c r="C13" s="26" t="s">
        <v>13</v>
      </c>
      <c r="D13" s="27"/>
      <c r="E13" s="28">
        <v>5058.99</v>
      </c>
      <c r="F13" s="28">
        <v>2977</v>
      </c>
      <c r="G13" s="30"/>
    </row>
    <row r="14" spans="1:8" ht="13.5" customHeight="1" x14ac:dyDescent="0.35">
      <c r="A14" s="1">
        <v>85</v>
      </c>
      <c r="C14" s="31" t="s">
        <v>14</v>
      </c>
      <c r="D14" s="32"/>
      <c r="E14" s="33">
        <v>1300</v>
      </c>
      <c r="F14" s="33">
        <v>1300</v>
      </c>
      <c r="G14" s="34"/>
    </row>
    <row r="15" spans="1:8" s="18" customFormat="1" ht="13.5" customHeight="1" x14ac:dyDescent="0.35">
      <c r="A15" s="1">
        <v>86</v>
      </c>
      <c r="B15" s="35" t="s">
        <v>15</v>
      </c>
      <c r="C15" s="35"/>
      <c r="D15" s="35"/>
      <c r="E15" s="36">
        <v>101070.99</v>
      </c>
      <c r="F15" s="36">
        <v>95134</v>
      </c>
      <c r="G15" s="37"/>
      <c r="H15" s="3"/>
    </row>
    <row r="16" spans="1:8" ht="13.5" customHeight="1" x14ac:dyDescent="0.35">
      <c r="A16" s="1">
        <v>80</v>
      </c>
      <c r="B16" s="38" t="s">
        <v>16</v>
      </c>
      <c r="D16" s="39" t="s">
        <v>17</v>
      </c>
    </row>
    <row r="17" spans="1:8" ht="13.5" customHeight="1" x14ac:dyDescent="0.35">
      <c r="A17" s="1">
        <v>81</v>
      </c>
      <c r="C17" s="40" t="s">
        <v>7</v>
      </c>
      <c r="D17" s="41"/>
      <c r="E17" s="42">
        <v>73310</v>
      </c>
      <c r="F17" s="43">
        <v>0</v>
      </c>
      <c r="G17" s="44"/>
    </row>
    <row r="18" spans="1:8" ht="13.5" customHeight="1" x14ac:dyDescent="0.35">
      <c r="A18" s="1">
        <v>82</v>
      </c>
      <c r="C18" s="26" t="s">
        <v>8</v>
      </c>
      <c r="D18" s="27"/>
      <c r="E18" s="42">
        <v>1500</v>
      </c>
      <c r="F18" s="43">
        <v>0</v>
      </c>
      <c r="G18" s="29"/>
    </row>
    <row r="19" spans="1:8" ht="13.5" customHeight="1" x14ac:dyDescent="0.35">
      <c r="C19" s="26" t="s">
        <v>18</v>
      </c>
      <c r="D19" s="27"/>
      <c r="E19" s="42">
        <v>5834</v>
      </c>
      <c r="F19" s="43">
        <v>0</v>
      </c>
      <c r="G19" s="29"/>
    </row>
    <row r="20" spans="1:8" ht="13.5" customHeight="1" x14ac:dyDescent="0.35">
      <c r="C20" s="26" t="s">
        <v>10</v>
      </c>
      <c r="D20" s="27"/>
      <c r="E20" s="42">
        <v>8210</v>
      </c>
      <c r="F20" s="43">
        <v>0</v>
      </c>
      <c r="G20" s="29"/>
    </row>
    <row r="21" spans="1:8" ht="13.5" customHeight="1" x14ac:dyDescent="0.35">
      <c r="A21" s="1">
        <v>83</v>
      </c>
      <c r="C21" s="26" t="s">
        <v>11</v>
      </c>
      <c r="D21" s="27"/>
      <c r="E21" s="42">
        <v>1399</v>
      </c>
      <c r="F21" s="43">
        <v>0</v>
      </c>
      <c r="G21" s="29"/>
    </row>
    <row r="22" spans="1:8" ht="13.5" customHeight="1" x14ac:dyDescent="0.35">
      <c r="C22" s="26" t="s">
        <v>12</v>
      </c>
      <c r="D22" s="27"/>
      <c r="E22" s="42">
        <v>600</v>
      </c>
      <c r="F22" s="43">
        <v>0</v>
      </c>
      <c r="G22" s="29"/>
    </row>
    <row r="23" spans="1:8" ht="13.5" customHeight="1" x14ac:dyDescent="0.35">
      <c r="C23" s="26" t="s">
        <v>13</v>
      </c>
      <c r="D23" s="27"/>
      <c r="E23" s="45">
        <v>2954</v>
      </c>
      <c r="F23" s="43">
        <v>0</v>
      </c>
      <c r="G23" s="30"/>
    </row>
    <row r="24" spans="1:8" ht="13.5" customHeight="1" x14ac:dyDescent="0.35">
      <c r="A24" s="1">
        <v>85</v>
      </c>
      <c r="C24" s="26" t="s">
        <v>14</v>
      </c>
      <c r="D24" s="27"/>
      <c r="E24" s="42">
        <v>1300</v>
      </c>
      <c r="F24" s="43">
        <v>0</v>
      </c>
      <c r="G24" s="29"/>
    </row>
    <row r="25" spans="1:8" s="18" customFormat="1" ht="13.5" customHeight="1" x14ac:dyDescent="0.35">
      <c r="A25" s="1">
        <v>86</v>
      </c>
      <c r="B25" s="35" t="s">
        <v>19</v>
      </c>
      <c r="C25" s="35"/>
      <c r="D25" s="35"/>
      <c r="E25" s="36">
        <v>95107</v>
      </c>
      <c r="F25" s="36">
        <v>0</v>
      </c>
      <c r="G25" s="37"/>
      <c r="H25" s="3"/>
    </row>
    <row r="26" spans="1:8" s="50" customFormat="1" ht="13.5" customHeight="1" x14ac:dyDescent="0.35">
      <c r="A26" s="46">
        <v>96</v>
      </c>
      <c r="B26" s="14" t="s">
        <v>20</v>
      </c>
      <c r="C26" s="14"/>
      <c r="D26" s="14"/>
      <c r="E26" s="47">
        <v>0</v>
      </c>
      <c r="F26" s="47">
        <v>25829</v>
      </c>
      <c r="G26" s="48"/>
      <c r="H26" s="49"/>
    </row>
    <row r="27" spans="1:8" ht="13.5" customHeight="1" x14ac:dyDescent="0.35">
      <c r="A27" s="1">
        <v>107</v>
      </c>
      <c r="B27" s="38" t="s">
        <v>21</v>
      </c>
      <c r="F27" s="51"/>
    </row>
    <row r="28" spans="1:8" ht="13.5" customHeight="1" x14ac:dyDescent="0.35">
      <c r="A28" s="1">
        <v>108</v>
      </c>
      <c r="C28" s="40" t="s">
        <v>22</v>
      </c>
      <c r="D28" s="41"/>
      <c r="E28" s="43">
        <v>17818</v>
      </c>
      <c r="F28" s="52">
        <v>17818</v>
      </c>
      <c r="G28" s="25"/>
      <c r="H28" s="18"/>
    </row>
    <row r="29" spans="1:8" ht="13.5" customHeight="1" x14ac:dyDescent="0.35">
      <c r="C29" s="22" t="s">
        <v>23</v>
      </c>
      <c r="D29" s="23"/>
      <c r="E29" s="47">
        <v>3462</v>
      </c>
      <c r="F29" s="53">
        <v>3361</v>
      </c>
      <c r="G29" s="34"/>
    </row>
    <row r="30" spans="1:8" ht="13.5" customHeight="1" x14ac:dyDescent="0.35">
      <c r="A30" s="1">
        <v>109</v>
      </c>
      <c r="C30" s="26" t="s">
        <v>24</v>
      </c>
      <c r="D30" s="27"/>
      <c r="E30" s="54">
        <v>200</v>
      </c>
      <c r="F30" s="54">
        <v>400</v>
      </c>
      <c r="G30" s="29"/>
    </row>
    <row r="31" spans="1:8" ht="13.5" customHeight="1" x14ac:dyDescent="0.35">
      <c r="A31" s="1">
        <v>110</v>
      </c>
      <c r="C31" s="26" t="s">
        <v>25</v>
      </c>
      <c r="D31" s="27"/>
      <c r="E31" s="28">
        <v>19592</v>
      </c>
      <c r="F31" s="55">
        <v>17856</v>
      </c>
      <c r="G31" s="29" t="s">
        <v>26</v>
      </c>
    </row>
    <row r="32" spans="1:8" ht="13.5" customHeight="1" x14ac:dyDescent="0.35">
      <c r="A32" s="1">
        <v>110</v>
      </c>
      <c r="C32" s="56" t="s">
        <v>27</v>
      </c>
      <c r="D32" s="56"/>
      <c r="E32" s="28">
        <v>4349</v>
      </c>
      <c r="F32" s="55">
        <v>8819</v>
      </c>
      <c r="G32" s="29" t="s">
        <v>28</v>
      </c>
    </row>
    <row r="33" spans="1:8" s="18" customFormat="1" ht="13.5" customHeight="1" x14ac:dyDescent="0.35">
      <c r="A33" s="1">
        <v>114</v>
      </c>
      <c r="B33" s="35" t="s">
        <v>29</v>
      </c>
      <c r="C33" s="35"/>
      <c r="D33" s="35"/>
      <c r="E33" s="36">
        <v>45421</v>
      </c>
      <c r="F33" s="36">
        <v>48254</v>
      </c>
      <c r="G33" s="37"/>
      <c r="H33" s="3"/>
    </row>
    <row r="34" spans="1:8" ht="13.5" customHeight="1" x14ac:dyDescent="0.35">
      <c r="A34" s="1">
        <v>116</v>
      </c>
      <c r="B34" s="38" t="s">
        <v>30</v>
      </c>
      <c r="E34" s="57"/>
      <c r="F34" s="51"/>
    </row>
    <row r="35" spans="1:8" ht="13.5" customHeight="1" x14ac:dyDescent="0.35">
      <c r="C35" s="22" t="s">
        <v>31</v>
      </c>
      <c r="D35" s="23"/>
      <c r="E35" s="24">
        <v>49504</v>
      </c>
      <c r="F35" s="47">
        <v>48048</v>
      </c>
      <c r="G35" s="25"/>
      <c r="H35" s="58"/>
    </row>
    <row r="36" spans="1:8" ht="13.5" customHeight="1" x14ac:dyDescent="0.35">
      <c r="A36" s="1">
        <v>118</v>
      </c>
      <c r="C36" s="26" t="s">
        <v>32</v>
      </c>
      <c r="D36" s="27"/>
      <c r="E36" s="28">
        <v>38064</v>
      </c>
      <c r="F36" s="28">
        <v>36868</v>
      </c>
      <c r="G36" s="29" t="s">
        <v>33</v>
      </c>
    </row>
    <row r="37" spans="1:8" ht="13.5" customHeight="1" x14ac:dyDescent="0.35">
      <c r="A37" s="1">
        <v>119</v>
      </c>
      <c r="C37" s="26" t="s">
        <v>34</v>
      </c>
      <c r="D37" s="27"/>
      <c r="E37" s="59">
        <v>800</v>
      </c>
      <c r="F37" s="54">
        <v>800</v>
      </c>
      <c r="G37" s="29" t="s">
        <v>35</v>
      </c>
    </row>
    <row r="38" spans="1:8" ht="13.5" customHeight="1" x14ac:dyDescent="0.35">
      <c r="A38" s="1">
        <v>120</v>
      </c>
      <c r="C38" s="26" t="s">
        <v>36</v>
      </c>
      <c r="D38" s="27"/>
      <c r="E38" s="59">
        <v>800</v>
      </c>
      <c r="F38" s="54">
        <v>800</v>
      </c>
      <c r="G38" s="29" t="s">
        <v>37</v>
      </c>
      <c r="H38" s="18"/>
    </row>
    <row r="39" spans="1:8" ht="13.5" customHeight="1" x14ac:dyDescent="0.35">
      <c r="A39" s="1">
        <v>123</v>
      </c>
      <c r="C39" s="26" t="s">
        <v>38</v>
      </c>
      <c r="D39" s="27"/>
      <c r="E39" s="45">
        <v>10192</v>
      </c>
      <c r="F39" s="45">
        <v>12290</v>
      </c>
      <c r="G39" s="29" t="s">
        <v>39</v>
      </c>
      <c r="H39" s="60"/>
    </row>
    <row r="40" spans="1:8" ht="13.5" customHeight="1" x14ac:dyDescent="0.35">
      <c r="A40" s="1">
        <v>124</v>
      </c>
      <c r="C40" s="26" t="s">
        <v>40</v>
      </c>
      <c r="D40" s="27"/>
      <c r="E40" s="28">
        <v>4228</v>
      </c>
      <c r="F40" s="59">
        <v>4227.5</v>
      </c>
      <c r="G40" s="61"/>
      <c r="H40" s="60"/>
    </row>
    <row r="41" spans="1:8" ht="13.5" customHeight="1" x14ac:dyDescent="0.35">
      <c r="A41" s="1">
        <v>125</v>
      </c>
      <c r="C41" s="26" t="s">
        <v>41</v>
      </c>
      <c r="D41" s="27"/>
      <c r="E41" s="62">
        <v>550</v>
      </c>
      <c r="F41" s="63">
        <v>1650</v>
      </c>
      <c r="G41" s="64" t="s">
        <v>42</v>
      </c>
    </row>
    <row r="42" spans="1:8" s="18" customFormat="1" ht="13.5" customHeight="1" x14ac:dyDescent="0.35">
      <c r="A42" s="1">
        <v>127</v>
      </c>
      <c r="B42" s="35" t="s">
        <v>43</v>
      </c>
      <c r="C42" s="35"/>
      <c r="D42" s="35"/>
      <c r="E42" s="36">
        <v>104138</v>
      </c>
      <c r="F42" s="36">
        <v>104683.5</v>
      </c>
      <c r="G42" s="37"/>
      <c r="H42" s="51"/>
    </row>
    <row r="43" spans="1:8" ht="17" customHeight="1" x14ac:dyDescent="0.35">
      <c r="A43" s="1">
        <v>128</v>
      </c>
      <c r="B43" s="35" t="s">
        <v>44</v>
      </c>
      <c r="C43" s="35"/>
      <c r="D43" s="35"/>
      <c r="E43" s="36">
        <v>345736.99</v>
      </c>
      <c r="F43" s="36">
        <v>273900.5</v>
      </c>
      <c r="G43" s="37"/>
      <c r="H43" s="51"/>
    </row>
  </sheetData>
  <mergeCells count="5">
    <mergeCell ref="B1:G1"/>
    <mergeCell ref="E2:F2"/>
    <mergeCell ref="E3:E4"/>
    <mergeCell ref="F3:F4"/>
    <mergeCell ref="C32:D32"/>
  </mergeCells>
  <pageMargins left="0" right="0" top="0.25" bottom="0.5" header="0.3" footer="0.3"/>
  <pageSetup scale="67" fitToHeight="0" orientation="landscape" r:id="rId1"/>
  <headerFooter>
    <oddFooter>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31"/>
  <sheetViews>
    <sheetView showGridLines="0" topLeftCell="A2" workbookViewId="0">
      <selection activeCell="A2" sqref="A2:E2"/>
    </sheetView>
  </sheetViews>
  <sheetFormatPr defaultRowHeight="15.5" x14ac:dyDescent="0.35"/>
  <cols>
    <col min="1" max="1" width="1.7265625" style="66" customWidth="1"/>
    <col min="2" max="2" width="43.54296875" style="66" customWidth="1"/>
    <col min="3" max="3" width="10.26953125" style="109" customWidth="1"/>
    <col min="4" max="4" width="16.90625" style="66" customWidth="1"/>
    <col min="5" max="5" width="47.36328125" style="66" customWidth="1"/>
    <col min="6" max="16384" width="8.7265625" style="66"/>
  </cols>
  <sheetData>
    <row r="1" spans="1:5" ht="20" x14ac:dyDescent="0.35">
      <c r="A1" s="65" t="s">
        <v>0</v>
      </c>
      <c r="B1" s="65"/>
      <c r="C1" s="65"/>
      <c r="D1" s="65"/>
      <c r="E1" s="65"/>
    </row>
    <row r="2" spans="1:5" ht="18.5" customHeight="1" x14ac:dyDescent="0.35">
      <c r="A2" s="67" t="s">
        <v>45</v>
      </c>
      <c r="B2" s="67"/>
      <c r="C2" s="67"/>
      <c r="D2" s="67"/>
      <c r="E2" s="67"/>
    </row>
    <row r="3" spans="1:5" ht="18.5" customHeight="1" thickBot="1" x14ac:dyDescent="0.4">
      <c r="A3" s="68"/>
      <c r="B3" s="68"/>
      <c r="C3" s="68"/>
      <c r="D3" s="68"/>
      <c r="E3" s="68"/>
    </row>
    <row r="4" spans="1:5" ht="30" hidden="1" customHeight="1" thickBot="1" x14ac:dyDescent="0.4">
      <c r="A4" s="68"/>
      <c r="B4" s="69" t="s">
        <v>46</v>
      </c>
      <c r="C4" s="70"/>
      <c r="D4" s="70"/>
      <c r="E4" s="71"/>
    </row>
    <row r="5" spans="1:5" ht="16" hidden="1" thickBot="1" x14ac:dyDescent="0.4">
      <c r="B5" s="72" t="s">
        <v>47</v>
      </c>
      <c r="C5" s="73">
        <f>+'[1]New Year-Full Year'!Q69+'[1]New Year-Full Year'!Q71</f>
        <v>82378</v>
      </c>
      <c r="D5" s="74" t="str">
        <f>+"Annually  ($"&amp;'[1]New Year-Full Year'!Q69-22000&amp;" salary, $22000 housing, and $"&amp;'[1]New Year-Full Year'!Q71&amp;" FICA Tax)"</f>
        <v>Annually  ($54164 salary, $22000 housing, and $6214 FICA Tax)</v>
      </c>
      <c r="E5" s="75"/>
    </row>
    <row r="6" spans="1:5" ht="16" hidden="1" thickBot="1" x14ac:dyDescent="0.4">
      <c r="B6" s="76" t="s">
        <v>48</v>
      </c>
      <c r="C6" s="77">
        <f>+'[1]New Year-Full Year'!Q72</f>
        <v>8744</v>
      </c>
      <c r="D6" s="78" t="str">
        <f>"Annually (the Portico % to use is "&amp;'[1]Pastor Karen'!Q39*100&amp;"%)"</f>
        <v>Annually (the Portico % to use is 22.5%)</v>
      </c>
      <c r="E6" s="79"/>
    </row>
    <row r="7" spans="1:5" ht="16" hidden="1" thickBot="1" x14ac:dyDescent="0.4">
      <c r="B7" s="72" t="s">
        <v>49</v>
      </c>
      <c r="C7" s="73">
        <f>+'[1]New Year-Full Year'!Q79+'[1]New Year-Full Year'!Q81</f>
        <v>79144</v>
      </c>
      <c r="D7" s="74" t="str">
        <f>+"Annually  ($"&amp;'[1]New Year-Full Year'!Q79-20000&amp;" salary, $20000 housing, and $"&amp;'[1]New Year-Full Year'!Q81&amp;" FICA Tax)"</f>
        <v>Annually  ($53310 salary, $20000 housing, and $5834 FICA Tax)</v>
      </c>
      <c r="E7" s="75"/>
    </row>
    <row r="8" spans="1:5" ht="16" hidden="1" thickBot="1" x14ac:dyDescent="0.4">
      <c r="B8" s="76" t="s">
        <v>48</v>
      </c>
      <c r="C8" s="77">
        <f>+'[1]New Year-Full Year'!Q82</f>
        <v>8210</v>
      </c>
      <c r="D8" s="78" t="str">
        <f>"Annually (the Portico % to use is "&amp;'[1]Pastor Kelly'!E37*100&amp;"%)"</f>
        <v>Annually (the Portico % to use is 16%)</v>
      </c>
      <c r="E8" s="79"/>
    </row>
    <row r="9" spans="1:5" ht="18.5" hidden="1" customHeight="1" thickBot="1" x14ac:dyDescent="0.4">
      <c r="A9" s="68"/>
      <c r="B9" s="68"/>
      <c r="C9" s="68"/>
      <c r="D9" s="68"/>
      <c r="E9" s="68"/>
    </row>
    <row r="10" spans="1:5" ht="30" customHeight="1" thickBot="1" x14ac:dyDescent="0.4">
      <c r="A10" s="68"/>
      <c r="B10" s="69" t="s">
        <v>50</v>
      </c>
      <c r="C10" s="70"/>
      <c r="D10" s="80" t="s">
        <v>51</v>
      </c>
      <c r="E10" s="68"/>
    </row>
    <row r="11" spans="1:5" ht="18.5" customHeight="1" x14ac:dyDescent="0.35">
      <c r="A11" s="68"/>
      <c r="B11" s="81" t="s">
        <v>52</v>
      </c>
      <c r="C11" s="82"/>
      <c r="D11" s="83">
        <v>23.8</v>
      </c>
      <c r="E11" s="68"/>
    </row>
    <row r="12" spans="1:5" ht="18.5" customHeight="1" x14ac:dyDescent="0.35">
      <c r="A12" s="68"/>
      <c r="B12" s="81" t="s">
        <v>53</v>
      </c>
      <c r="C12" s="82"/>
      <c r="D12" s="83">
        <v>18.8</v>
      </c>
      <c r="E12" s="68"/>
    </row>
    <row r="13" spans="1:5" ht="18.5" customHeight="1" x14ac:dyDescent="0.35">
      <c r="A13" s="68"/>
      <c r="B13" s="84" t="s">
        <v>54</v>
      </c>
      <c r="C13" s="85"/>
      <c r="D13" s="83">
        <v>15.5</v>
      </c>
      <c r="E13" s="68"/>
    </row>
    <row r="14" spans="1:5" ht="18.5" customHeight="1" x14ac:dyDescent="0.35">
      <c r="A14" s="68"/>
      <c r="B14" s="81" t="s">
        <v>55</v>
      </c>
      <c r="C14" s="82"/>
      <c r="D14" s="83">
        <v>13.1</v>
      </c>
      <c r="E14" s="68"/>
    </row>
    <row r="15" spans="1:5" ht="18.5" hidden="1" customHeight="1" x14ac:dyDescent="0.35">
      <c r="A15" s="68"/>
      <c r="B15" s="84" t="s">
        <v>56</v>
      </c>
      <c r="C15" s="85"/>
      <c r="D15" s="83" t="e">
        <v>#REF!</v>
      </c>
      <c r="E15" s="68"/>
    </row>
    <row r="16" spans="1:5" ht="4" customHeight="1" thickBot="1" x14ac:dyDescent="0.4">
      <c r="A16" s="68"/>
      <c r="B16" s="86"/>
      <c r="C16" s="87"/>
      <c r="D16" s="88"/>
      <c r="E16" s="68"/>
    </row>
    <row r="17" spans="1:5" ht="8" customHeight="1" x14ac:dyDescent="0.35">
      <c r="A17" s="68"/>
      <c r="B17" s="68"/>
      <c r="C17" s="68"/>
      <c r="D17" s="68"/>
      <c r="E17" s="68"/>
    </row>
    <row r="18" spans="1:5" ht="18.5" customHeight="1" thickBot="1" x14ac:dyDescent="0.4">
      <c r="A18" s="68"/>
      <c r="B18" s="89" t="s">
        <v>57</v>
      </c>
      <c r="C18" s="68"/>
      <c r="D18" s="68"/>
      <c r="E18" s="68"/>
    </row>
    <row r="19" spans="1:5" ht="16" thickBot="1" x14ac:dyDescent="0.4">
      <c r="A19" s="90"/>
      <c r="B19" s="91" t="s">
        <v>58</v>
      </c>
      <c r="C19" s="92"/>
      <c r="D19" s="93" t="s">
        <v>59</v>
      </c>
      <c r="E19" s="94"/>
    </row>
    <row r="20" spans="1:5" ht="52" customHeight="1" thickBot="1" x14ac:dyDescent="0.4">
      <c r="B20" s="95" t="s">
        <v>23</v>
      </c>
      <c r="C20" s="96">
        <v>3462</v>
      </c>
      <c r="D20" s="97" t="s">
        <v>60</v>
      </c>
      <c r="E20" s="98"/>
    </row>
    <row r="21" spans="1:5" ht="33" customHeight="1" thickBot="1" x14ac:dyDescent="0.4">
      <c r="B21" s="95" t="s">
        <v>22</v>
      </c>
      <c r="C21" s="96">
        <v>17818</v>
      </c>
      <c r="D21" s="97" t="s">
        <v>61</v>
      </c>
      <c r="E21" s="98"/>
    </row>
    <row r="22" spans="1:5" ht="16" thickBot="1" x14ac:dyDescent="0.4">
      <c r="A22" s="99"/>
      <c r="B22" s="100"/>
      <c r="C22" s="101"/>
      <c r="D22" s="100"/>
    </row>
    <row r="23" spans="1:5" ht="16" thickBot="1" x14ac:dyDescent="0.4">
      <c r="A23" s="85"/>
      <c r="B23" s="91" t="s">
        <v>62</v>
      </c>
      <c r="C23" s="92"/>
      <c r="D23" s="102"/>
      <c r="E23" s="103"/>
    </row>
    <row r="24" spans="1:5" ht="16" thickBot="1" x14ac:dyDescent="0.4">
      <c r="A24" s="104"/>
      <c r="B24" s="105" t="s">
        <v>63</v>
      </c>
      <c r="C24" s="106">
        <v>62</v>
      </c>
      <c r="D24" s="107" t="s">
        <v>64</v>
      </c>
      <c r="E24" s="108"/>
    </row>
    <row r="25" spans="1:5" x14ac:dyDescent="0.35">
      <c r="A25" s="85"/>
    </row>
    <row r="26" spans="1:5" x14ac:dyDescent="0.35">
      <c r="A26" s="85"/>
    </row>
    <row r="27" spans="1:5" x14ac:dyDescent="0.35">
      <c r="A27" s="85"/>
    </row>
    <row r="28" spans="1:5" x14ac:dyDescent="0.35">
      <c r="A28" s="85"/>
    </row>
    <row r="29" spans="1:5" x14ac:dyDescent="0.35">
      <c r="A29" s="85"/>
    </row>
    <row r="30" spans="1:5" x14ac:dyDescent="0.35">
      <c r="A30" s="85"/>
    </row>
    <row r="31" spans="1:5" x14ac:dyDescent="0.35">
      <c r="A31" s="85"/>
    </row>
  </sheetData>
  <mergeCells count="15">
    <mergeCell ref="D20:E20"/>
    <mergeCell ref="D21:E21"/>
    <mergeCell ref="D24:E24"/>
    <mergeCell ref="D8:E8"/>
    <mergeCell ref="B10:C10"/>
    <mergeCell ref="B11:C11"/>
    <mergeCell ref="B12:C12"/>
    <mergeCell ref="B14:C14"/>
    <mergeCell ref="D19:E19"/>
    <mergeCell ref="A1:E1"/>
    <mergeCell ref="A2:E2"/>
    <mergeCell ref="B4:E4"/>
    <mergeCell ref="D5:E5"/>
    <mergeCell ref="D6:E6"/>
    <mergeCell ref="D7:E7"/>
  </mergeCells>
  <printOptions horizontalCentered="1"/>
  <pageMargins left="0.2" right="0.2" top="0.25" bottom="0.25" header="0.3" footer="0.3"/>
  <pageSetup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Staff section for Cheryl</vt:lpstr>
      <vt:lpstr>Rates for Cheryl</vt:lpstr>
      <vt:lpstr>'Staff section for Cheryl'!Print_Titles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2025-02-11T21:04:39Z</dcterms:created>
  <dcterms:modified xsi:type="dcterms:W3CDTF">2025-02-11T21:06:56Z</dcterms:modified>
</cp:coreProperties>
</file>